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70 水道部\010 経営管理課\◎財務共有\02調査・回答・通知\石狩振興局\R7年度\1月\【照会：〆2月4日(水)】公営企業に係る経営比較分析表(令和6年度決算)の分析・公表について\経営比較分析表(地方財政決算情報管理システムよりダウンロード)\"/>
    </mc:Choice>
  </mc:AlternateContent>
  <xr:revisionPtr revIDLastSave="0" documentId="13_ncr:1_{68E53C43-FFEF-47BD-B938-DF94A06E5781}" xr6:coauthVersionLast="47" xr6:coauthVersionMax="47" xr10:uidLastSave="{00000000-0000-0000-0000-000000000000}"/>
  <workbookProtection workbookAlgorithmName="SHA-512" workbookHashValue="1SVJyFUX6S30SKU0VbpjFMfpMZ1HaeTaaxnQgMIbEHqaYdjWD5fK42kWjFCH7W0IcEtEG8Te5nygXnN+8hzD0Q==" workbookSaltValue="qz6VIvSGJPrRPaMj+JLCfA==" workbookSpinCount="100000" lockStructure="1"/>
  <bookViews>
    <workbookView xWindow="20370" yWindow="-468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G85" i="4"/>
  <c r="F85" i="4"/>
  <c r="BB10" i="4"/>
  <c r="AT10" i="4"/>
  <c r="AL10" i="4"/>
  <c r="W10" i="4"/>
  <c r="P10" i="4"/>
  <c r="I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<sst xmlns="http://schemas.openxmlformats.org/spreadsheetml/2006/main" count="228" uniqueCount="113">
  <si>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</si>
  <si>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</si>
  <si>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</si>
  <si>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</si>
  <si>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</si>
  <si>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</si>
  <si>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</si>
  <si>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</si>
  <si>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</si>
  <si>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</si>
  <si>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</si>
  <si>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</si>
  <si>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</si>
  <si>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</si>
  <si>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</si>
  <si>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</si>
  <si>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</si>
  <si>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</si>
  <si>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</si>
  <si>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</si>
  <si>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</si>
  <si>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</si>
  <si>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</si>
  <si>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</si>
  <si>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</si>
  <si>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</si>
  <si>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</si>
  <si>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</si>
  <si>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</si>
  <si>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</si>
  <si>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</si>
  <si>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</si>
  <si>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</si>
  <si>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</si>
  <si>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</si>
  <si>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</si>
  <si>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</si>
  <si>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</si>
  <si>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</si>
  <si>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</si>
  <si>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</si>
  <si>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</si>
  <si>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</si>
  <si>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</si>
  <si>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</si>
  <si>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</si>
  <si>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</si>
  <si>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</si>
  <si>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</si>
  <si>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</si>
  <si>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</si>
  <si>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</si>
  <si>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</si>
  <si>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</si>
  <si>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</si>
  <si>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</si>
  <si>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</si>
  <si>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</si>
  <si>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</si>
  <si>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</si>
  <si>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</si>
  <si>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</si>
  <si>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</si>
  <si>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</si>
  <si>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</si>
  <si>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</si>
  <si>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</si>
  <si>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</si>
  <si>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</si>
  <si>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</si>
  <si>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</si>
  <si>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</si>
  <si>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</si>
  <si>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</si>
  <si>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</si>
  <si>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</si>
  <si>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</si>
  <si>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</si>
  <si>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</si>
  <si>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</si>
  <si>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</si>
  <si>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</si>
  <si>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</si>
  <si>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</si>
  <si>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</si>
  <si>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</si>
  <si>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</si>
  <si>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</si>
  <si>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</si>
  <si>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</si>
  <si>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</si>
  <si>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</si>
  <si>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恵庭市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</si>
  <si>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</si>
  <si>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</si>
  <si>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</si>
  <si>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</si>
  <si>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</si>
  <si>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</si>
  <si>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</si>
  <si>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</si>
  <si>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</si>
  <si>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</si>
  <si>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</si>
  <si>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</si>
  <si>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</si>
  <si>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</si>
  <si>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</si>
  <si>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</si>
  <si>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</si>
  <si>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現状としては、経常収支比率及び経費回収率が100％を上回っているほか、流動比率も一定の水準を確保しており、経営状況は良好と判断しています。
　今後は、物価及び労務単価の上昇、老朽化の進展に伴う更新需要の増大などによる費用の増加に加え、人口減少による収入の減少も見込まれ、経営環境は厳しさを増していくことが想定されています。
　引き続き、「恵庭市水道事業ビジョン・経営戦略」に基づくフォローアップと中長期的な健全経営を見据えた取り組みを進めて参ります。</t>
    <phoneticPr fontId="4"/>
  </si>
  <si>
    <t>(1)健全性について
　経常収支比率は前年度より微減はしたものの100％を超えていること、累積欠損金比率についても0％を維持していることから、健全経営がなされていると考えます。
　有収率は管路の老朽化の進展度合いが類似団体と比較しても低いためか、比較的高い値をキープしているところであり、健全経営に寄与しているものと考えます。
(2)効率性について
　効率性の指標の一つである施設利用率は、恵庭市にある2つの配水池の稼働率を表すものであり、70％を超える稼働率（日平均給水量／配水池給水能力）で運転されています。施設の設計の際には一年間を通して処理能力が不足しないように稼働率を70％から80％程度としていることを踏まえると現在の稼働率は適正と考えています.</t>
    <rPh sb="24" eb="26">
      <t>ビゲン</t>
    </rPh>
    <rPh sb="107" eb="111">
      <t>ルイジダンタイ</t>
    </rPh>
    <rPh sb="112" eb="114">
      <t>ヒカク</t>
    </rPh>
    <phoneticPr fontId="4"/>
  </si>
  <si>
    <t>　管路経年化率については、近年類似団体平均および全国平均の数値を下回っている状況です。その要因としては、まりづくりを要因とした管路の供用年数の低さと推計されるとともに、耐用年数を超過した管路の更新(耐震化)を積極的に実施したことによるものです。
　引き続き、「恵庭市水道事業ビジョン・経営戦略」に基づく耐震化及び老朽化対策を柱とした管路更新事業を計画的に進めて参ります。</t>
    <rPh sb="38" eb="40">
      <t>ジョウキョウ</t>
    </rPh>
    <rPh sb="45" eb="47">
      <t>ヨウイン</t>
    </rPh>
    <rPh sb="58" eb="60">
      <t>ヨウイン</t>
    </rPh>
    <rPh sb="63" eb="65">
      <t>カンロ</t>
    </rPh>
    <rPh sb="74" eb="76">
      <t>スイケイ</t>
    </rPh>
    <rPh sb="84" eb="88">
      <t>タイヨウネンスウ</t>
    </rPh>
    <rPh sb="89" eb="91">
      <t>チョウカ</t>
    </rPh>
    <rPh sb="93" eb="95">
      <t>カンロ</t>
    </rPh>
    <rPh sb="96" eb="98">
      <t>コウシン</t>
    </rPh>
    <rPh sb="99" eb="102">
      <t>タイシンカ</t>
    </rPh>
    <rPh sb="104" eb="107">
      <t>セッキョクテキ</t>
    </rPh>
    <rPh sb="108" eb="11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</si>
</sst>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1.54</c:v>
                </c:pt>
                <c:pt idx="1">
                  <c:v>1.26</c:v>
                </c:pt>
                <c:pt idx="2">
                  <c:v>1.7</c:v>
                </c:pt>
                <c:pt idx="3">
                  <c:v>0.77</c:v>
                </c:pt>
                <c:pt idx="4">
                  <c:v>0.8</c:v>
                </c:pt>
              </c:numCache>
            </c:numRef>
          </c:val>
          <c:extLst>
            <c:ext xmlns:c16="http://schemas.microsoft.com/office/drawing/2014/chart" uri="{C3380CC4-5D6E-409C-BE32-E72D297353CC}">
              <c16:uniqueId val="{00000000-BE30-4360-8D23-05168D39D1B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E30-4360-8D23-05168D39D1B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72.61</c:v>
                </c:pt>
                <c:pt idx="1">
                  <c:v>71.739999999999995</c:v>
                </c:pt>
                <c:pt idx="2">
                  <c:v>72.459999999999994</c:v>
                </c:pt>
                <c:pt idx="3">
                  <c:v>72.150000000000006</c:v>
                </c:pt>
                <c:pt idx="4">
                  <c:v>71.69</c:v>
                </c:pt>
              </c:numCache>
            </c:numRef>
          </c:val>
          <c:extLst>
            <c:ext xmlns:c16="http://schemas.microsoft.com/office/drawing/2014/chart" uri="{C3380CC4-5D6E-409C-BE32-E72D297353CC}">
              <c16:uniqueId val="{00000000-4797-48A6-82FF-D20032005C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4797-48A6-82FF-D20032005C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91.36</c:v>
                </c:pt>
                <c:pt idx="1">
                  <c:v>91.17</c:v>
                </c:pt>
                <c:pt idx="2">
                  <c:v>90.27</c:v>
                </c:pt>
                <c:pt idx="3">
                  <c:v>91.17</c:v>
                </c:pt>
                <c:pt idx="4">
                  <c:v>93.43</c:v>
                </c:pt>
              </c:numCache>
            </c:numRef>
          </c:val>
          <c:extLst>
            <c:ext xmlns:c16="http://schemas.microsoft.com/office/drawing/2014/chart" uri="{C3380CC4-5D6E-409C-BE32-E72D297353CC}">
              <c16:uniqueId val="{00000000-8E1F-4C2B-9C36-C8266E65436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8E1F-4C2B-9C36-C8266E65436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112.11</c:v>
                </c:pt>
                <c:pt idx="1">
                  <c:v>108.92</c:v>
                </c:pt>
                <c:pt idx="2">
                  <c:v>109.73</c:v>
                </c:pt>
                <c:pt idx="3">
                  <c:v>109.82</c:v>
                </c:pt>
                <c:pt idx="4">
                  <c:v>109.48</c:v>
                </c:pt>
              </c:numCache>
            </c:numRef>
          </c:val>
          <c:extLst>
            <c:ext xmlns:c16="http://schemas.microsoft.com/office/drawing/2014/chart" uri="{C3380CC4-5D6E-409C-BE32-E72D297353CC}">
              <c16:uniqueId val="{00000000-1FFB-4EC6-9AEF-F93C32D3599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FFB-4EC6-9AEF-F93C32D3599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42.51</c:v>
                </c:pt>
                <c:pt idx="1">
                  <c:v>43.25</c:v>
                </c:pt>
                <c:pt idx="2">
                  <c:v>43.92</c:v>
                </c:pt>
                <c:pt idx="3">
                  <c:v>45.01</c:v>
                </c:pt>
                <c:pt idx="4">
                  <c:v>45.43</c:v>
                </c:pt>
              </c:numCache>
            </c:numRef>
          </c:val>
          <c:extLst>
            <c:ext xmlns:c16="http://schemas.microsoft.com/office/drawing/2014/chart" uri="{C3380CC4-5D6E-409C-BE32-E72D297353CC}">
              <c16:uniqueId val="{00000000-6593-4485-B2F9-84AD9FB4CB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6593-4485-B2F9-84AD9FB4CB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12.07</c:v>
                </c:pt>
                <c:pt idx="1">
                  <c:v>12.11</c:v>
                </c:pt>
                <c:pt idx="2">
                  <c:v>10.82</c:v>
                </c:pt>
                <c:pt idx="3">
                  <c:v>15.61</c:v>
                </c:pt>
                <c:pt idx="4">
                  <c:v>18.93</c:v>
                </c:pt>
              </c:numCache>
            </c:numRef>
          </c:val>
          <c:extLst>
            <c:ext xmlns:c16="http://schemas.microsoft.com/office/drawing/2014/chart" uri="{C3380CC4-5D6E-409C-BE32-E72D297353CC}">
              <c16:uniqueId val="{00000000-12CA-4EC4-A2D1-B24B5A1ECC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12CA-4EC4-A2D1-B24B5A1ECC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AA-4788-B828-F07DD9BE7A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9EAA-4788-B828-F07DD9BE7A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216.46</c:v>
                </c:pt>
                <c:pt idx="1">
                  <c:v>210.9</c:v>
                </c:pt>
                <c:pt idx="2">
                  <c:v>259.58999999999997</c:v>
                </c:pt>
                <c:pt idx="3">
                  <c:v>325.69</c:v>
                </c:pt>
                <c:pt idx="4">
                  <c:v>374.23</c:v>
                </c:pt>
              </c:numCache>
            </c:numRef>
          </c:val>
          <c:extLst>
            <c:ext xmlns:c16="http://schemas.microsoft.com/office/drawing/2014/chart" uri="{C3380CC4-5D6E-409C-BE32-E72D297353CC}">
              <c16:uniqueId val="{00000000-2B6F-47F1-9F82-12DD2C0A40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B6F-47F1-9F82-12DD2C0A40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124.11</c:v>
                </c:pt>
                <c:pt idx="1">
                  <c:v>126.52</c:v>
                </c:pt>
                <c:pt idx="2">
                  <c:v>134.16999999999999</c:v>
                </c:pt>
                <c:pt idx="3">
                  <c:v>134.66999999999999</c:v>
                </c:pt>
                <c:pt idx="4">
                  <c:v>137.12</c:v>
                </c:pt>
              </c:numCache>
            </c:numRef>
          </c:val>
          <c:extLst>
            <c:ext xmlns:c16="http://schemas.microsoft.com/office/drawing/2014/chart" uri="{C3380CC4-5D6E-409C-BE32-E72D297353CC}">
              <c16:uniqueId val="{00000000-B59E-4A12-B67A-42CD97E97D5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59E-4A12-B67A-42CD97E97D5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103.17</c:v>
                </c:pt>
                <c:pt idx="1">
                  <c:v>99.4</c:v>
                </c:pt>
                <c:pt idx="2">
                  <c:v>102.07</c:v>
                </c:pt>
                <c:pt idx="3">
                  <c:v>103.07</c:v>
                </c:pt>
                <c:pt idx="4">
                  <c:v>101.72</c:v>
                </c:pt>
              </c:numCache>
            </c:numRef>
          </c:val>
          <c:extLst>
            <c:ext xmlns:c16="http://schemas.microsoft.com/office/drawing/2014/chart" uri="{C3380CC4-5D6E-409C-BE32-E72D297353CC}">
              <c16:uniqueId val="{00000000-A087-416F-A162-B6F32D50B6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087-416F-A162-B6F32D50B6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211.77</c:v>
                </c:pt>
                <c:pt idx="1">
                  <c:v>219.48</c:v>
                </c:pt>
                <c:pt idx="2">
                  <c:v>215.47</c:v>
                </c:pt>
                <c:pt idx="3">
                  <c:v>214.54</c:v>
                </c:pt>
                <c:pt idx="4">
                  <c:v>217.64</c:v>
                </c:pt>
              </c:numCache>
            </c:numRef>
          </c:val>
          <c:extLst>
            <c:ext xmlns:c16="http://schemas.microsoft.com/office/drawing/2014/chart" uri="{C3380CC4-5D6E-409C-BE32-E72D297353CC}">
              <c16:uniqueId val="{00000000-A387-4F2D-8B85-7DFCB993CB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A387-4F2D-8B85-7DFCB993CB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23" zoomScale="130" zoomScaleNormal="13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恵庭市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70446</v>
      </c>
      <c r="AM8" s="65"/>
      <c r="AN8" s="65"/>
      <c r="AO8" s="65"/>
      <c r="AP8" s="65"/>
      <c r="AQ8" s="65"/>
      <c r="AR8" s="65"/>
      <c r="AS8" s="65"/>
      <c r="AT8" s="36">
        <f>データ!$S$6</f>
        <v>294.64999999999998</v>
      </c>
      <c r="AU8" s="37"/>
      <c r="AV8" s="37"/>
      <c r="AW8" s="37"/>
      <c r="AX8" s="37"/>
      <c r="AY8" s="37"/>
      <c r="AZ8" s="37"/>
      <c r="BA8" s="37"/>
      <c r="BB8" s="54">
        <f>データ!$T$6</f>
        <v>239.08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77.849999999999994</v>
      </c>
      <c r="J10" s="37"/>
      <c r="K10" s="37"/>
      <c r="L10" s="37"/>
      <c r="M10" s="37"/>
      <c r="N10" s="37"/>
      <c r="O10" s="64"/>
      <c r="P10" s="54">
        <f>データ!$P$6</f>
        <v>99.28</v>
      </c>
      <c r="Q10" s="54"/>
      <c r="R10" s="54"/>
      <c r="S10" s="54"/>
      <c r="T10" s="54"/>
      <c r="U10" s="54"/>
      <c r="V10" s="54"/>
      <c r="W10" s="65">
        <f>データ!$Q$6</f>
        <v>4120</v>
      </c>
      <c r="X10" s="65"/>
      <c r="Y10" s="65"/>
      <c r="Z10" s="65"/>
      <c r="AA10" s="65"/>
      <c r="AB10" s="65"/>
      <c r="AC10" s="65"/>
      <c r="AD10" s="2"/>
      <c r="AE10" s="2"/>
      <c r="AF10" s="2"/>
      <c r="AG10" s="2"/>
      <c r="AH10" s="2"/>
      <c r="AI10" s="2"/>
      <c r="AJ10" s="2"/>
      <c r="AK10" s="2"/>
      <c r="AL10" s="65">
        <f>データ!$U$6</f>
        <v>69619</v>
      </c>
      <c r="AM10" s="65"/>
      <c r="AN10" s="65"/>
      <c r="AO10" s="65"/>
      <c r="AP10" s="65"/>
      <c r="AQ10" s="65"/>
      <c r="AR10" s="65"/>
      <c r="AS10" s="65"/>
      <c r="AT10" s="36">
        <f>データ!$V$6</f>
        <v>84.05</v>
      </c>
      <c r="AU10" s="37"/>
      <c r="AV10" s="37"/>
      <c r="AW10" s="37"/>
      <c r="AX10" s="37"/>
      <c r="AY10" s="37"/>
      <c r="AZ10" s="37"/>
      <c r="BA10" s="37"/>
      <c r="BB10" s="54">
        <f>データ!$W$6</f>
        <v>828.3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2GNT5H4ToghYF1BkIDaHBmusAuPoizVkmgL3Msska5TfOxMwuPJn3/CKcWerxmFuEoer+WgHeFLSt4wF9JzEw==" saltValue="qtITQpm2x3idEz/Bak1bT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12319</v>
      </c>
      <c r="D6" s="20">
        <f t="shared" si="3"/>
        <v>46</v>
      </c>
      <c r="E6" s="20">
        <f t="shared" si="3"/>
        <v>1</v>
      </c>
      <c r="F6" s="20">
        <f t="shared" si="3"/>
        <v>0</v>
      </c>
      <c r="G6" s="20">
        <f t="shared" si="3"/>
        <v>1</v>
      </c>
      <c r="H6" s="20" t="str">
        <f t="shared" si="3"/>
        <v>北海道　恵庭市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77.849999999999994</v>
      </c>
      <c r="P6" s="21">
        <f t="shared" si="3"/>
        <v>99.28</v>
      </c>
      <c r="Q6" s="21">
        <f t="shared" si="3"/>
        <v>4120</v>
      </c>
      <c r="R6" s="21">
        <f t="shared" si="3"/>
        <v>70446</v>
      </c>
      <c r="S6" s="21">
        <f t="shared" si="3"/>
        <v>294.64999999999998</v>
      </c>
      <c r="T6" s="21">
        <f t="shared" si="3"/>
        <v>239.08</v>
      </c>
      <c r="U6" s="21">
        <f t="shared" si="3"/>
        <v>69619</v>
      </c>
      <c r="V6" s="21">
        <f t="shared" si="3"/>
        <v>84.05</v>
      </c>
      <c r="W6" s="21">
        <f t="shared" si="3"/>
        <v>828.3</v>
      </c>
      <c r="X6" s="22">
        <f>IF(X7="",NA(),X7)</f>
        <v>112.11</v>
      </c>
      <c r="Y6" s="22">
        <f t="shared" ref="Y6:AG6" si="4">IF(Y7="",NA(),Y7)</f>
        <v>108.92</v>
      </c>
      <c r="Z6" s="22">
        <f t="shared" si="4"/>
        <v>109.73</v>
      </c>
      <c r="AA6" s="22">
        <f t="shared" si="4"/>
        <v>109.82</v>
      </c>
      <c r="AB6" s="22">
        <f t="shared" si="4"/>
        <v>109.48</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216.46</v>
      </c>
      <c r="AU6" s="22">
        <f t="shared" ref="AU6:BC6" si="6">IF(AU7="",NA(),AU7)</f>
        <v>210.9</v>
      </c>
      <c r="AV6" s="22">
        <f t="shared" si="6"/>
        <v>259.58999999999997</v>
      </c>
      <c r="AW6" s="22">
        <f t="shared" si="6"/>
        <v>325.69</v>
      </c>
      <c r="AX6" s="22">
        <f t="shared" si="6"/>
        <v>374.23</v>
      </c>
      <c r="AY6" s="22">
        <f t="shared" si="6"/>
        <v>350.79</v>
      </c>
      <c r="AZ6" s="22">
        <f t="shared" si="6"/>
        <v>354.57</v>
      </c>
      <c r="BA6" s="22">
        <f t="shared" si="6"/>
        <v>357.74</v>
      </c>
      <c r="BB6" s="22">
        <f t="shared" si="6"/>
        <v>344.88</v>
      </c>
      <c r="BC6" s="22">
        <f t="shared" si="6"/>
        <v>326.02</v>
      </c>
      <c r="BD6" s="21" t="str">
        <f>IF(BD7="","",IF(BD7="-","【-】","【"&amp;SUBSTITUTE(TEXT(BD7,"#,##0.00"),"-","△")&amp;"】"))</f>
        <v>【239.69】</v>
      </c>
      <c r="BE6" s="22">
        <f>IF(BE7="",NA(),BE7)</f>
        <v>124.11</v>
      </c>
      <c r="BF6" s="22">
        <f t="shared" ref="BF6:BN6" si="7">IF(BF7="",NA(),BF7)</f>
        <v>126.52</v>
      </c>
      <c r="BG6" s="22">
        <f t="shared" si="7"/>
        <v>134.16999999999999</v>
      </c>
      <c r="BH6" s="22">
        <f t="shared" si="7"/>
        <v>134.66999999999999</v>
      </c>
      <c r="BI6" s="22">
        <f t="shared" si="7"/>
        <v>137.12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103.17</v>
      </c>
      <c r="BQ6" s="22">
        <f t="shared" ref="BQ6:BY6" si="8">IF(BQ7="",NA(),BQ7)</f>
        <v>99.4</v>
      </c>
      <c r="BR6" s="22">
        <f t="shared" si="8"/>
        <v>102.07</v>
      </c>
      <c r="BS6" s="22">
        <f t="shared" si="8"/>
        <v>103.07</v>
      </c>
      <c r="BT6" s="22">
        <f t="shared" si="8"/>
        <v>101.72</v>
      </c>
      <c r="BU6" s="22">
        <f t="shared" si="8"/>
        <v>100.85</v>
      </c>
      <c r="BV6" s="22">
        <f t="shared" si="8"/>
        <v>103.79</v>
      </c>
      <c r="BW6" s="22">
        <f t="shared" si="8"/>
        <v>98.3</v>
      </c>
      <c r="BX6" s="22">
        <f t="shared" si="8"/>
        <v>98.89</v>
      </c>
      <c r="BY6" s="22">
        <f t="shared" si="8"/>
        <v>99.25</v>
      </c>
      <c r="BZ6" s="21" t="str">
        <f>IF(BZ7="","",IF(BZ7="-","【-】","【"&amp;SUBSTITUTE(TEXT(BZ7,"#,##0.00"),"-","△")&amp;"】"))</f>
        <v>【97.59】</v>
      </c>
      <c r="CA6" s="22">
        <f>IF(CA7="",NA(),CA7)</f>
        <v>211.77</v>
      </c>
      <c r="CB6" s="22">
        <f t="shared" ref="CB6:CJ6" si="9">IF(CB7="",NA(),CB7)</f>
        <v>219.48</v>
      </c>
      <c r="CC6" s="22">
        <f t="shared" si="9"/>
        <v>215.47</v>
      </c>
      <c r="CD6" s="22">
        <f t="shared" si="9"/>
        <v>214.54</v>
      </c>
      <c r="CE6" s="22">
        <f t="shared" si="9"/>
        <v>217.64</v>
      </c>
      <c r="CF6" s="22">
        <f t="shared" si="9"/>
        <v>167.1</v>
      </c>
      <c r="CG6" s="22">
        <f t="shared" si="9"/>
        <v>167.86</v>
      </c>
      <c r="CH6" s="22">
        <f t="shared" si="9"/>
        <v>173.68</v>
      </c>
      <c r="CI6" s="22">
        <f t="shared" si="9"/>
        <v>174.52</v>
      </c>
      <c r="CJ6" s="22">
        <f t="shared" si="9"/>
        <v>178.92</v>
      </c>
      <c r="CK6" s="21" t="str">
        <f>IF(CK7="","",IF(CK7="-","【-】","【"&amp;SUBSTITUTE(TEXT(CK7,"#,##0.00"),"-","△")&amp;"】"))</f>
        <v>【181.66】</v>
      </c>
      <c r="CL6" s="22">
        <f>IF(CL7="",NA(),CL7)</f>
        <v>72.61</v>
      </c>
      <c r="CM6" s="22">
        <f t="shared" ref="CM6:CU6" si="10">IF(CM7="",NA(),CM7)</f>
        <v>71.739999999999995</v>
      </c>
      <c r="CN6" s="22">
        <f t="shared" si="10"/>
        <v>72.459999999999994</v>
      </c>
      <c r="CO6" s="22">
        <f t="shared" si="10"/>
        <v>72.150000000000006</v>
      </c>
      <c r="CP6" s="22">
        <f t="shared" si="10"/>
        <v>71.69</v>
      </c>
      <c r="CQ6" s="22">
        <f t="shared" si="10"/>
        <v>59.91</v>
      </c>
      <c r="CR6" s="22">
        <f t="shared" si="10"/>
        <v>59.4</v>
      </c>
      <c r="CS6" s="22">
        <f t="shared" si="10"/>
        <v>59.24</v>
      </c>
      <c r="CT6" s="22">
        <f t="shared" si="10"/>
        <v>58.77</v>
      </c>
      <c r="CU6" s="22">
        <f t="shared" si="10"/>
        <v>59.17</v>
      </c>
      <c r="CV6" s="21" t="str">
        <f>IF(CV7="","",IF(CV7="-","【-】","【"&amp;SUBSTITUTE(TEXT(CV7,"#,##0.00"),"-","△")&amp;"】"))</f>
        <v>【60.21】</v>
      </c>
      <c r="CW6" s="22">
        <f>IF(CW7="",NA(),CW7)</f>
        <v>91.36</v>
      </c>
      <c r="CX6" s="22">
        <f t="shared" ref="CX6:DF6" si="11">IF(CX7="",NA(),CX7)</f>
        <v>91.17</v>
      </c>
      <c r="CY6" s="22">
        <f t="shared" si="11"/>
        <v>90.27</v>
      </c>
      <c r="CZ6" s="22">
        <f t="shared" si="11"/>
        <v>91.17</v>
      </c>
      <c r="DA6" s="22">
        <f t="shared" si="11"/>
        <v>93.43</v>
      </c>
      <c r="DB6" s="22">
        <f t="shared" si="11"/>
        <v>87.26</v>
      </c>
      <c r="DC6" s="22">
        <f t="shared" si="11"/>
        <v>87.57</v>
      </c>
      <c r="DD6" s="22">
        <f t="shared" si="11"/>
        <v>87.26</v>
      </c>
      <c r="DE6" s="22">
        <f t="shared" si="11"/>
        <v>86.95</v>
      </c>
      <c r="DF6" s="22">
        <f t="shared" si="11"/>
        <v>86.58</v>
      </c>
      <c r="DG6" s="21" t="str">
        <f>IF(DG7="","",IF(DG7="-","【-】","【"&amp;SUBSTITUTE(TEXT(DG7,"#,##0.00"),"-","△")&amp;"】"))</f>
        <v>【89.21】</v>
      </c>
      <c r="DH6" s="22">
        <f>IF(DH7="",NA(),DH7)</f>
        <v>42.51</v>
      </c>
      <c r="DI6" s="22">
        <f t="shared" ref="DI6:DQ6" si="12">IF(DI7="",NA(),DI7)</f>
        <v>43.25</v>
      </c>
      <c r="DJ6" s="22">
        <f t="shared" si="12"/>
        <v>43.92</v>
      </c>
      <c r="DK6" s="22">
        <f t="shared" si="12"/>
        <v>45.01</v>
      </c>
      <c r="DL6" s="22">
        <f t="shared" si="12"/>
        <v>45.43</v>
      </c>
      <c r="DM6" s="22">
        <f t="shared" si="12"/>
        <v>49.2</v>
      </c>
      <c r="DN6" s="22">
        <f t="shared" si="12"/>
        <v>50.01</v>
      </c>
      <c r="DO6" s="22">
        <f t="shared" si="12"/>
        <v>50.99</v>
      </c>
      <c r="DP6" s="22">
        <f t="shared" si="12"/>
        <v>51.79</v>
      </c>
      <c r="DQ6" s="22">
        <f t="shared" si="12"/>
        <v>52.02</v>
      </c>
      <c r="DR6" s="21" t="str">
        <f>IF(DR7="","",IF(DR7="-","【-】","【"&amp;SUBSTITUTE(TEXT(DR7,"#,##0.00"),"-","△")&amp;"】"))</f>
        <v>【52.41】</v>
      </c>
      <c r="DS6" s="22">
        <f>IF(DS7="",NA(),DS7)</f>
        <v>12.07</v>
      </c>
      <c r="DT6" s="22">
        <f t="shared" ref="DT6:EB6" si="13">IF(DT7="",NA(),DT7)</f>
        <v>12.11</v>
      </c>
      <c r="DU6" s="22">
        <f t="shared" si="13"/>
        <v>10.82</v>
      </c>
      <c r="DV6" s="22">
        <f t="shared" si="13"/>
        <v>15.61</v>
      </c>
      <c r="DW6" s="22">
        <f t="shared" si="13"/>
        <v>18.93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1.54</v>
      </c>
      <c r="EE6" s="22">
        <f t="shared" ref="EE6:EM6" si="14">IF(EE7="",NA(),EE7)</f>
        <v>1.26</v>
      </c>
      <c r="EF6" s="22">
        <f t="shared" si="14"/>
        <v>1.7</v>
      </c>
      <c r="EG6" s="22">
        <f t="shared" si="14"/>
        <v>0.77</v>
      </c>
      <c r="EH6" s="22">
        <f t="shared" si="14"/>
        <v>0.8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12319</v>
      </c>
      <c r="D7" s="24">
        <v>46</v>
      </c>
      <c r="E7" s="24">
        <v>1</v>
      </c>
      <c r="F7" s="24">
        <v>0</v>
      </c>
      <c r="G7" s="24">
        <v>1</v>
      </c>
      <c r="H7" s="24" t="s">
        <v>92</v>
      </c>
      <c r="I7" s="24" t="s">
        <v>93</v>
      </c>
      <c r="J7" s="24" t="s">
        <v>94</v>
      </c>
      <c r="K7" s="24" t="s">
        <v>95</v>
      </c>
      <c r="L7" s="24" t="s">
        <v>96</v>
      </c>
      <c r="M7" s="24" t="s">
        <v>97</v>
      </c>
      <c r="N7" s="25" t="s">
        <v>98</v>
      </c>
      <c r="O7" s="25">
        <v>77.849999999999994</v>
      </c>
      <c r="P7" s="25">
        <v>99.28</v>
      </c>
      <c r="Q7" s="25">
        <v>4120</v>
      </c>
      <c r="R7" s="25">
        <v>70446</v>
      </c>
      <c r="S7" s="25">
        <v>294.64999999999998</v>
      </c>
      <c r="T7" s="25">
        <v>239.08</v>
      </c>
      <c r="U7" s="25">
        <v>69619</v>
      </c>
      <c r="V7" s="25">
        <v>84.05</v>
      </c>
      <c r="W7" s="25">
        <v>828.3</v>
      </c>
      <c r="X7" s="25">
        <v>112.11</v>
      </c>
      <c r="Y7" s="25">
        <v>108.92</v>
      </c>
      <c r="Z7" s="25">
        <v>109.73</v>
      </c>
      <c r="AA7" s="25">
        <v>109.82</v>
      </c>
      <c r="AB7" s="25">
        <v>109.48</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216.46</v>
      </c>
      <c r="AU7" s="25">
        <v>210.9</v>
      </c>
      <c r="AV7" s="25">
        <v>259.58999999999997</v>
      </c>
      <c r="AW7" s="25">
        <v>325.69</v>
      </c>
      <c r="AX7" s="25">
        <v>374.23</v>
      </c>
      <c r="AY7" s="25">
        <v>350.79</v>
      </c>
      <c r="AZ7" s="25">
        <v>354.57</v>
      </c>
      <c r="BA7" s="25">
        <v>357.74</v>
      </c>
      <c r="BB7" s="25">
        <v>344.88</v>
      </c>
      <c r="BC7" s="25">
        <v>326.02</v>
      </c>
      <c r="BD7" s="25">
        <v>239.69</v>
      </c>
      <c r="BE7" s="25">
        <v>124.11</v>
      </c>
      <c r="BF7" s="25">
        <v>126.52</v>
      </c>
      <c r="BG7" s="25">
        <v>134.16999999999999</v>
      </c>
      <c r="BH7" s="25">
        <v>134.66999999999999</v>
      </c>
      <c r="BI7" s="25">
        <v>137.12</v>
      </c>
      <c r="BJ7" s="25">
        <v>322.92</v>
      </c>
      <c r="BK7" s="25">
        <v>303.45999999999998</v>
      </c>
      <c r="BL7" s="25">
        <v>307.27999999999997</v>
      </c>
      <c r="BM7" s="25">
        <v>304.02</v>
      </c>
      <c r="BN7" s="25">
        <v>300.54000000000002</v>
      </c>
      <c r="BO7" s="25">
        <v>264.86</v>
      </c>
      <c r="BP7" s="25">
        <v>103.17</v>
      </c>
      <c r="BQ7" s="25">
        <v>99.4</v>
      </c>
      <c r="BR7" s="25">
        <v>102.07</v>
      </c>
      <c r="BS7" s="25">
        <v>103.07</v>
      </c>
      <c r="BT7" s="25">
        <v>101.72</v>
      </c>
      <c r="BU7" s="25">
        <v>100.85</v>
      </c>
      <c r="BV7" s="25">
        <v>103.79</v>
      </c>
      <c r="BW7" s="25">
        <v>98.3</v>
      </c>
      <c r="BX7" s="25">
        <v>98.89</v>
      </c>
      <c r="BY7" s="25">
        <v>99.25</v>
      </c>
      <c r="BZ7" s="25">
        <v>97.59</v>
      </c>
      <c r="CA7" s="25">
        <v>211.77</v>
      </c>
      <c r="CB7" s="25">
        <v>219.48</v>
      </c>
      <c r="CC7" s="25">
        <v>215.47</v>
      </c>
      <c r="CD7" s="25">
        <v>214.54</v>
      </c>
      <c r="CE7" s="25">
        <v>217.64</v>
      </c>
      <c r="CF7" s="25">
        <v>167.1</v>
      </c>
      <c r="CG7" s="25">
        <v>167.86</v>
      </c>
      <c r="CH7" s="25">
        <v>173.68</v>
      </c>
      <c r="CI7" s="25">
        <v>174.52</v>
      </c>
      <c r="CJ7" s="25">
        <v>178.92</v>
      </c>
      <c r="CK7" s="25">
        <v>181.66</v>
      </c>
      <c r="CL7" s="25">
        <v>72.61</v>
      </c>
      <c r="CM7" s="25">
        <v>71.739999999999995</v>
      </c>
      <c r="CN7" s="25">
        <v>72.459999999999994</v>
      </c>
      <c r="CO7" s="25">
        <v>72.150000000000006</v>
      </c>
      <c r="CP7" s="25">
        <v>71.69</v>
      </c>
      <c r="CQ7" s="25">
        <v>59.91</v>
      </c>
      <c r="CR7" s="25">
        <v>59.4</v>
      </c>
      <c r="CS7" s="25">
        <v>59.24</v>
      </c>
      <c r="CT7" s="25">
        <v>58.77</v>
      </c>
      <c r="CU7" s="25">
        <v>59.17</v>
      </c>
      <c r="CV7" s="25">
        <v>60.21</v>
      </c>
      <c r="CW7" s="25">
        <v>91.36</v>
      </c>
      <c r="CX7" s="25">
        <v>91.17</v>
      </c>
      <c r="CY7" s="25">
        <v>90.27</v>
      </c>
      <c r="CZ7" s="25">
        <v>91.17</v>
      </c>
      <c r="DA7" s="25">
        <v>93.43</v>
      </c>
      <c r="DB7" s="25">
        <v>87.26</v>
      </c>
      <c r="DC7" s="25">
        <v>87.57</v>
      </c>
      <c r="DD7" s="25">
        <v>87.26</v>
      </c>
      <c r="DE7" s="25">
        <v>86.95</v>
      </c>
      <c r="DF7" s="25">
        <v>86.58</v>
      </c>
      <c r="DG7" s="25">
        <v>89.21</v>
      </c>
      <c r="DH7" s="25">
        <v>42.51</v>
      </c>
      <c r="DI7" s="25">
        <v>43.25</v>
      </c>
      <c r="DJ7" s="25">
        <v>43.92</v>
      </c>
      <c r="DK7" s="25">
        <v>45.01</v>
      </c>
      <c r="DL7" s="25">
        <v>45.43</v>
      </c>
      <c r="DM7" s="25">
        <v>49.2</v>
      </c>
      <c r="DN7" s="25">
        <v>50.01</v>
      </c>
      <c r="DO7" s="25">
        <v>50.99</v>
      </c>
      <c r="DP7" s="25">
        <v>51.79</v>
      </c>
      <c r="DQ7" s="25">
        <v>52.02</v>
      </c>
      <c r="DR7" s="25">
        <v>52.41</v>
      </c>
      <c r="DS7" s="25">
        <v>12.07</v>
      </c>
      <c r="DT7" s="25">
        <v>12.11</v>
      </c>
      <c r="DU7" s="25">
        <v>10.82</v>
      </c>
      <c r="DV7" s="25">
        <v>15.61</v>
      </c>
      <c r="DW7" s="25">
        <v>18.93</v>
      </c>
      <c r="DX7" s="25">
        <v>18.329999999999998</v>
      </c>
      <c r="DY7" s="25">
        <v>20.27</v>
      </c>
      <c r="DZ7" s="25">
        <v>21.69</v>
      </c>
      <c r="EA7" s="25">
        <v>23.19</v>
      </c>
      <c r="EB7" s="25">
        <v>24.61</v>
      </c>
      <c r="EC7" s="25">
        <v>26.78</v>
      </c>
      <c r="ED7" s="25">
        <v>1.54</v>
      </c>
      <c r="EE7" s="25">
        <v>1.26</v>
      </c>
      <c r="EF7" s="25">
        <v>1.7</v>
      </c>
      <c r="EG7" s="25">
        <v>0.77</v>
      </c>
      <c r="EH7" s="25">
        <v>0.8</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108</v>
      </c>
      <c r="F13" t="s">
        <v>106</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飯田　更紗</cp:lastModifiedBy>
  <cp:lastPrinted>2026-02-03T04:18:35Z</cp:lastPrinted>
  <dcterms:created xsi:type="dcterms:W3CDTF">2025-12-12T09:09:02Z</dcterms:created>
  <dcterms:modified xsi:type="dcterms:W3CDTF">2026-02-03T07:39:34Z</dcterms:modified>
  <cp:category/>
</cp:coreProperties>
</file>